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/>
  <mc:AlternateContent xmlns:mc="http://schemas.openxmlformats.org/markup-compatibility/2006">
    <mc:Choice Requires="x15">
      <x15ac:absPath xmlns:x15ac="http://schemas.microsoft.com/office/spreadsheetml/2010/11/ac" url="/Users/carolineschroer/Documents/White Lion/2019/Vertrieb/Unterlagen Kunden/Wirtschaftlichkeitsberechnung Trockeneisproduktion/"/>
    </mc:Choice>
  </mc:AlternateContent>
  <xr:revisionPtr revIDLastSave="0" documentId="8_{7635AF8C-331C-1A41-9D0A-201D32FC1314}" xr6:coauthVersionLast="40" xr6:coauthVersionMax="40" xr10:uidLastSave="{00000000-0000-0000-0000-000000000000}"/>
  <bookViews>
    <workbookView xWindow="2000" yWindow="5520" windowWidth="28840" windowHeight="18460" tabRatio="500" xr2:uid="{00000000-000D-0000-FFFF-FFFF00000000}"/>
  </bookViews>
  <sheets>
    <sheet name="Tabelle1" sheetId="1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9" i="1" s="1"/>
  <c r="C29" i="1"/>
  <c r="C37" i="1"/>
  <c r="C39" i="1" s="1"/>
  <c r="C41" i="1" s="1"/>
  <c r="C18" i="1"/>
  <c r="C20" i="1" s="1"/>
  <c r="C24" i="1"/>
  <c r="C34" i="1"/>
  <c r="C35" i="1" s="1"/>
  <c r="C28" i="1"/>
  <c r="C42" i="1" l="1"/>
  <c r="C43" i="1" s="1"/>
  <c r="C10" i="1"/>
  <c r="C45" i="1" l="1"/>
  <c r="C46" i="1"/>
</calcChain>
</file>

<file path=xl/sharedStrings.xml><?xml version="1.0" encoding="utf-8"?>
<sst xmlns="http://schemas.openxmlformats.org/spreadsheetml/2006/main" count="72" uniqueCount="52">
  <si>
    <t>Gesamtkosten pro Kilo Trockeneispellets</t>
  </si>
  <si>
    <t>Gesamtkosten pro Jahr</t>
  </si>
  <si>
    <t>Anfangskosten:</t>
  </si>
  <si>
    <t>Lebenserwartung (Afa) in Jahren angegeben</t>
  </si>
  <si>
    <t>Investitionskosten</t>
  </si>
  <si>
    <t xml:space="preserve">Investitionskosten pro Jahr </t>
  </si>
  <si>
    <t>Betriebskosten:</t>
  </si>
  <si>
    <t>EUR</t>
  </si>
  <si>
    <t>EUR / kg</t>
  </si>
  <si>
    <t>kg / Jahr</t>
  </si>
  <si>
    <t>EUR / Jahr</t>
  </si>
  <si>
    <t>Jahre</t>
  </si>
  <si>
    <t>EUR / t</t>
  </si>
  <si>
    <t>Trockeneispreis</t>
  </si>
  <si>
    <t>Heutige Kosten für externe Trockeneispelletproduktion über ein Jahr</t>
  </si>
  <si>
    <t>Stunden / Jahr</t>
  </si>
  <si>
    <t>Trockeneiskosten pro Jahr</t>
  </si>
  <si>
    <t>Trockeneisverbrauch pro Jahr</t>
  </si>
  <si>
    <t>Logistiknebenkosten / Transportkosten pro Jahr</t>
  </si>
  <si>
    <t>Trockeneisbehälter, 10x White Lion "Black Box"</t>
  </si>
  <si>
    <t>Mietkosten für CO2-Tank</t>
  </si>
  <si>
    <t>EUR / Monat</t>
  </si>
  <si>
    <t>Mietkosten für CO2-Tank pro Jahr</t>
  </si>
  <si>
    <t>Wirkungsgrad der Trockeneisherstellung</t>
  </si>
  <si>
    <t>kg flüssiges CO2 / kg Trockeneis</t>
  </si>
  <si>
    <t>kg flüssiges CO2 / Jahr</t>
  </si>
  <si>
    <t>Preis flüssiges Kohlendioxid</t>
  </si>
  <si>
    <t>Produktionsdauer für eine Tonne Trockeneis</t>
  </si>
  <si>
    <t>Stromverbrauch des Pelletizers</t>
  </si>
  <si>
    <t>Stromkosten</t>
  </si>
  <si>
    <t>kW</t>
  </si>
  <si>
    <t>Stromkosten für eine Tonne Trockeneis</t>
  </si>
  <si>
    <t>Stunden / t</t>
  </si>
  <si>
    <t>EUR / kWh</t>
  </si>
  <si>
    <t>Kosten für Bedienpersonal pro Stunde</t>
  </si>
  <si>
    <t>Arbeitsstunden Pelletizer pro Jahr</t>
  </si>
  <si>
    <t>EUR / Stunde</t>
  </si>
  <si>
    <t>Kosten für Bedienpersonal pro Jahr</t>
  </si>
  <si>
    <t>Service- und Reparaturkosten pro Jahr</t>
  </si>
  <si>
    <t>Stromkosten pro Jahr</t>
  </si>
  <si>
    <t>Sonstige Kosten pro Jahr</t>
  </si>
  <si>
    <t>jährliche Ersparnis durch interne Produktion</t>
  </si>
  <si>
    <t>Ersparnis pro kg Trockeneis</t>
  </si>
  <si>
    <t>GEBEN SIE IN DEN BLAUEN SEKTIONEN IHRE WERTE EIN</t>
  </si>
  <si>
    <t>Heutige Kosten für interne Trockeneispelletproduktion über ein Jahr</t>
  </si>
  <si>
    <t>Wirtschaftlichkeitsberechnung der Trockeneisproduktion</t>
  </si>
  <si>
    <t>Gesamtkosten pro Kilogramm Trockeneispellets</t>
  </si>
  <si>
    <t>Installationskosten für CO2-Tank, Fundament und Anschluss</t>
  </si>
  <si>
    <t>Verbrauch flüssiges CO2 pro Jahr</t>
  </si>
  <si>
    <t>Kosten flüssiges CO2 pro Jahr</t>
  </si>
  <si>
    <t>WL Antarctica 130</t>
  </si>
  <si>
    <t>Installationskosten für WL Antarctica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</si>
</sst>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;[Red]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Tahoma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6" fillId="3" borderId="2" xfId="0" applyFont="1" applyFill="1" applyBorder="1"/>
    <xf numFmtId="0" fontId="5" fillId="3" borderId="1" xfId="0" applyFont="1" applyFill="1" applyBorder="1"/>
    <xf numFmtId="43" fontId="0" fillId="0" borderId="0" xfId="0" applyNumberFormat="1"/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/>
    <xf numFmtId="43" fontId="6" fillId="0" borderId="0" xfId="1" applyFont="1" applyFill="1" applyBorder="1" applyProtection="1">
      <protection locked="0"/>
    </xf>
    <xf numFmtId="0" fontId="7" fillId="0" borderId="0" xfId="0" applyFont="1" applyFill="1" applyBorder="1"/>
    <xf numFmtId="0" fontId="8" fillId="0" borderId="0" xfId="0" applyFont="1" applyFill="1" applyBorder="1"/>
    <xf numFmtId="164" fontId="7" fillId="0" borderId="0" xfId="1" applyNumberFormat="1" applyFont="1" applyFill="1" applyBorder="1"/>
    <xf numFmtId="43" fontId="6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6" fillId="3" borderId="6" xfId="0" applyFont="1" applyFill="1" applyBorder="1"/>
    <xf numFmtId="0" fontId="0" fillId="0" borderId="0" xfId="0" applyFill="1"/>
    <xf numFmtId="0" fontId="5" fillId="6" borderId="1" xfId="0" applyFont="1" applyFill="1" applyBorder="1"/>
    <xf numFmtId="0" fontId="6" fillId="6" borderId="2" xfId="0" applyFont="1" applyFill="1" applyBorder="1"/>
    <xf numFmtId="0" fontId="5" fillId="6" borderId="2" xfId="0" applyFont="1" applyFill="1" applyBorder="1"/>
    <xf numFmtId="43" fontId="6" fillId="0" borderId="0" xfId="0" applyNumberFormat="1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43" fontId="4" fillId="2" borderId="0" xfId="1" applyFont="1" applyFill="1" applyBorder="1"/>
    <xf numFmtId="43" fontId="0" fillId="4" borderId="0" xfId="0" applyNumberFormat="1" applyFill="1" applyBorder="1"/>
    <xf numFmtId="43" fontId="6" fillId="0" borderId="0" xfId="1" applyFont="1" applyBorder="1"/>
    <xf numFmtId="0" fontId="10" fillId="0" borderId="0" xfId="0" applyFont="1" applyBorder="1"/>
    <xf numFmtId="0" fontId="11" fillId="0" borderId="0" xfId="0" applyFont="1" applyBorder="1"/>
    <xf numFmtId="0" fontId="6" fillId="3" borderId="11" xfId="0" applyFont="1" applyFill="1" applyBorder="1"/>
    <xf numFmtId="43" fontId="6" fillId="3" borderId="12" xfId="1" applyFont="1" applyFill="1" applyBorder="1"/>
    <xf numFmtId="0" fontId="0" fillId="4" borderId="0" xfId="0" applyFill="1" applyBorder="1"/>
    <xf numFmtId="43" fontId="9" fillId="4" borderId="13" xfId="0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43" fontId="0" fillId="4" borderId="7" xfId="0" applyNumberFormat="1" applyFill="1" applyBorder="1"/>
    <xf numFmtId="43" fontId="0" fillId="4" borderId="14" xfId="0" applyNumberFormat="1" applyFill="1" applyBorder="1"/>
    <xf numFmtId="43" fontId="5" fillId="4" borderId="16" xfId="1" applyFont="1" applyFill="1" applyBorder="1"/>
    <xf numFmtId="43" fontId="5" fillId="4" borderId="9" xfId="1" applyFont="1" applyFill="1" applyBorder="1" applyAlignment="1">
      <alignment horizontal="left"/>
    </xf>
    <xf numFmtId="43" fontId="5" fillId="5" borderId="5" xfId="1" applyFont="1" applyFill="1" applyBorder="1" applyAlignment="1">
      <alignment horizontal="left"/>
    </xf>
    <xf numFmtId="43" fontId="6" fillId="5" borderId="14" xfId="1" applyFont="1" applyFill="1" applyBorder="1"/>
    <xf numFmtId="43" fontId="6" fillId="5" borderId="7" xfId="1" applyFont="1" applyFill="1" applyBorder="1"/>
    <xf numFmtId="0" fontId="11" fillId="5" borderId="16" xfId="0" applyFont="1" applyFill="1" applyBorder="1"/>
    <xf numFmtId="0" fontId="11" fillId="5" borderId="9" xfId="0" applyFont="1" applyFill="1" applyBorder="1"/>
    <xf numFmtId="0" fontId="11" fillId="5" borderId="5" xfId="0" applyFont="1" applyFill="1" applyBorder="1"/>
    <xf numFmtId="0" fontId="5" fillId="3" borderId="8" xfId="0" applyFont="1" applyFill="1" applyBorder="1"/>
    <xf numFmtId="0" fontId="6" fillId="3" borderId="10" xfId="0" applyFont="1" applyFill="1" applyBorder="1"/>
    <xf numFmtId="0" fontId="11" fillId="5" borderId="4" xfId="0" applyFont="1" applyFill="1" applyBorder="1"/>
    <xf numFmtId="0" fontId="11" fillId="5" borderId="3" xfId="0" applyFont="1" applyFill="1" applyBorder="1"/>
    <xf numFmtId="0" fontId="11" fillId="5" borderId="17" xfId="0" applyFont="1" applyFill="1" applyBorder="1"/>
    <xf numFmtId="43" fontId="6" fillId="2" borderId="0" xfId="1" applyFont="1" applyFill="1" applyBorder="1"/>
    <xf numFmtId="43" fontId="6" fillId="5" borderId="0" xfId="1" applyFont="1" applyFill="1" applyBorder="1" applyProtection="1">
      <protection locked="0"/>
    </xf>
    <xf numFmtId="0" fontId="11" fillId="0" borderId="0" xfId="0" applyFont="1" applyFill="1" applyBorder="1"/>
    <xf numFmtId="43" fontId="0" fillId="5" borderId="7" xfId="0" applyNumberFormat="1" applyFill="1" applyBorder="1"/>
    <xf numFmtId="43" fontId="0" fillId="5" borderId="14" xfId="0" applyNumberFormat="1" applyFill="1" applyBorder="1"/>
    <xf numFmtId="43" fontId="6" fillId="3" borderId="14" xfId="1" applyFont="1" applyFill="1" applyBorder="1"/>
    <xf numFmtId="43" fontId="6" fillId="4" borderId="7" xfId="1" applyFont="1" applyFill="1" applyBorder="1"/>
    <xf numFmtId="0" fontId="11" fillId="4" borderId="16" xfId="0" applyFont="1" applyFill="1" applyBorder="1"/>
    <xf numFmtId="43" fontId="6" fillId="5" borderId="12" xfId="1" applyFont="1" applyFill="1" applyBorder="1" applyProtection="1">
      <protection locked="0"/>
    </xf>
    <xf numFmtId="0" fontId="6" fillId="5" borderId="7" xfId="0" applyFont="1" applyFill="1" applyBorder="1"/>
    <xf numFmtId="0" fontId="6" fillId="5" borderId="15" xfId="0" applyFont="1" applyFill="1" applyBorder="1"/>
    <xf numFmtId="0" fontId="6" fillId="5" borderId="6" xfId="0" applyFont="1" applyFill="1" applyBorder="1"/>
    <xf numFmtId="0" fontId="6" fillId="5" borderId="11" xfId="0" applyFont="1" applyFill="1" applyBorder="1"/>
    <xf numFmtId="43" fontId="6" fillId="5" borderId="7" xfId="1" applyFont="1" applyFill="1" applyBorder="1" applyProtection="1">
      <protection locked="0"/>
    </xf>
    <xf numFmtId="43" fontId="6" fillId="5" borderId="14" xfId="1" applyFont="1" applyFill="1" applyBorder="1" applyProtection="1">
      <protection locked="0"/>
    </xf>
    <xf numFmtId="0" fontId="14" fillId="0" borderId="0" xfId="0" applyFont="1" applyBorder="1"/>
    <xf numFmtId="43" fontId="6" fillId="3" borderId="7" xfId="1" applyFont="1" applyFill="1" applyBorder="1"/>
    <xf numFmtId="0" fontId="11" fillId="5" borderId="9" xfId="0" applyFont="1" applyFill="1" applyBorder="1" applyAlignment="1">
      <alignment horizontal="left"/>
    </xf>
    <xf numFmtId="43" fontId="5" fillId="3" borderId="1" xfId="1" applyFont="1" applyFill="1" applyBorder="1"/>
    <xf numFmtId="43" fontId="5" fillId="3" borderId="2" xfId="1" applyFont="1" applyFill="1" applyBorder="1"/>
    <xf numFmtId="0" fontId="14" fillId="5" borderId="3" xfId="0" applyFont="1" applyFill="1" applyBorder="1"/>
    <xf numFmtId="43" fontId="5" fillId="6" borderId="2" xfId="0" applyNumberFormat="1" applyFont="1" applyFill="1" applyBorder="1"/>
    <xf numFmtId="43" fontId="5" fillId="3" borderId="10" xfId="1" applyFont="1" applyFill="1" applyBorder="1"/>
  </cellXfs>
  <cellStyles count="4">
    <cellStyle name="Besuchter Hyperlink" xfId="3" builtinId="9" hidden="1"/>
    <cellStyle name="Komma" xfId="1" builtinId="3"/>
    <cellStyle name="Link" xfId="2" builtinId="8" hidden="1"/>
    <cellStyle name="Standard" xfId="0" builtinId="0"/>
  </cellStyles>
  <dxfs count="0"/>
  <tableStyles count="0" defaultTableStyle="TableStyleMedium9" defaultPivotStyle="PivotStyleMedium7"/>
  <colors>
    <mruColors>
      <color rgb="FF00B0FA"/>
      <color rgb="FF00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workbookViewId="0">
      <selection activeCell="G17" sqref="G17"/>
    </sheetView>
  </sheetViews>
  <sheetFormatPr baseColWidth="10" defaultRowHeight="16" x14ac:dyDescent="0.2"/>
  <cols>
    <col min="1" max="1" width="35.83203125" customWidth="1"/>
    <col min="2" max="2" width="24.33203125" customWidth="1"/>
    <col min="3" max="3" width="19.1640625" bestFit="1" customWidth="1"/>
    <col min="4" max="4" width="29.6640625" customWidth="1"/>
    <col min="5" max="5" width="15.5" customWidth="1"/>
    <col min="7" max="7" width="13.6640625" bestFit="1" customWidth="1"/>
  </cols>
  <sheetData>
    <row r="1" spans="1:5" ht="25" x14ac:dyDescent="0.25">
      <c r="A1" s="32" t="s">
        <v>45</v>
      </c>
      <c r="B1" s="33"/>
      <c r="C1" s="23"/>
      <c r="D1" s="4"/>
    </row>
    <row r="2" spans="1:5" x14ac:dyDescent="0.2">
      <c r="A2" s="31" t="s">
        <v>43</v>
      </c>
      <c r="B2" s="24"/>
      <c r="C2" s="24"/>
      <c r="D2" s="30"/>
    </row>
    <row r="3" spans="1:5" x14ac:dyDescent="0.2">
      <c r="A3" s="22" t="s">
        <v>14</v>
      </c>
      <c r="B3" s="21"/>
      <c r="C3" s="23"/>
      <c r="D3" s="4"/>
    </row>
    <row r="4" spans="1:5" x14ac:dyDescent="0.2">
      <c r="A4" s="20" t="s">
        <v>17</v>
      </c>
      <c r="B4" s="20"/>
      <c r="C4" s="34">
        <v>250000</v>
      </c>
      <c r="D4" s="36" t="s">
        <v>9</v>
      </c>
      <c r="E4" s="3"/>
    </row>
    <row r="5" spans="1:5" x14ac:dyDescent="0.2">
      <c r="A5" s="20" t="s">
        <v>13</v>
      </c>
      <c r="B5" s="20"/>
      <c r="C5" s="35">
        <v>0.5</v>
      </c>
      <c r="D5" s="37" t="s">
        <v>8</v>
      </c>
    </row>
    <row r="6" spans="1:5" x14ac:dyDescent="0.2">
      <c r="A6" s="14" t="s">
        <v>16</v>
      </c>
      <c r="B6" s="28"/>
      <c r="C6" s="29">
        <f>C4*C5</f>
        <v>125000</v>
      </c>
      <c r="D6" s="38" t="s">
        <v>10</v>
      </c>
    </row>
    <row r="7" spans="1:5" x14ac:dyDescent="0.2">
      <c r="A7" s="20"/>
      <c r="B7" s="20"/>
      <c r="C7" s="25"/>
      <c r="D7" s="26"/>
    </row>
    <row r="8" spans="1:5" ht="17" thickBot="1" x14ac:dyDescent="0.25">
      <c r="A8" s="20" t="s">
        <v>18</v>
      </c>
      <c r="B8" s="21"/>
      <c r="C8" s="40">
        <v>10000</v>
      </c>
      <c r="D8" s="48" t="s">
        <v>10</v>
      </c>
    </row>
    <row r="9" spans="1:5" ht="17" customHeight="1" thickBot="1" x14ac:dyDescent="0.25">
      <c r="A9" s="44" t="s">
        <v>1</v>
      </c>
      <c r="B9" s="45"/>
      <c r="C9" s="71">
        <f>C8+C6</f>
        <v>135000</v>
      </c>
      <c r="D9" s="46" t="s">
        <v>10</v>
      </c>
    </row>
    <row r="10" spans="1:5" ht="17" customHeight="1" thickBot="1" x14ac:dyDescent="0.25">
      <c r="A10" s="2" t="s">
        <v>46</v>
      </c>
      <c r="B10" s="1"/>
      <c r="C10" s="68">
        <f>C9/C4</f>
        <v>0.54</v>
      </c>
      <c r="D10" s="47" t="s">
        <v>8</v>
      </c>
    </row>
    <row r="12" spans="1:5" x14ac:dyDescent="0.2">
      <c r="A12" s="22" t="s">
        <v>44</v>
      </c>
      <c r="B12" s="4"/>
      <c r="C12" s="4"/>
      <c r="D12" s="4"/>
    </row>
    <row r="13" spans="1:5" x14ac:dyDescent="0.2">
      <c r="A13" s="21" t="s">
        <v>2</v>
      </c>
      <c r="B13" s="21"/>
      <c r="C13" s="49"/>
      <c r="D13" s="4"/>
    </row>
    <row r="14" spans="1:5" x14ac:dyDescent="0.2">
      <c r="A14" s="20" t="s">
        <v>50</v>
      </c>
      <c r="B14" s="20"/>
      <c r="C14" s="52">
        <v>46995</v>
      </c>
      <c r="D14" s="41" t="s">
        <v>7</v>
      </c>
    </row>
    <row r="15" spans="1:5" x14ac:dyDescent="0.2">
      <c r="A15" s="20" t="s">
        <v>51</v>
      </c>
      <c r="B15" s="20"/>
      <c r="C15" s="53">
        <v>1500</v>
      </c>
      <c r="D15" s="42" t="s">
        <v>7</v>
      </c>
    </row>
    <row r="16" spans="1:5" x14ac:dyDescent="0.2">
      <c r="A16" s="20" t="s">
        <v>19</v>
      </c>
      <c r="B16" s="20"/>
      <c r="C16" s="53">
        <v>1850</v>
      </c>
      <c r="D16" s="42" t="s">
        <v>7</v>
      </c>
    </row>
    <row r="17" spans="1:7" x14ac:dyDescent="0.2">
      <c r="A17" s="20" t="s">
        <v>47</v>
      </c>
      <c r="B17" s="20"/>
      <c r="C17" s="53">
        <v>5000</v>
      </c>
      <c r="D17" s="42" t="s">
        <v>7</v>
      </c>
    </row>
    <row r="18" spans="1:7" x14ac:dyDescent="0.2">
      <c r="A18" s="20" t="s">
        <v>4</v>
      </c>
      <c r="B18" s="20"/>
      <c r="C18" s="54">
        <f>C14+C15+C16+C17</f>
        <v>55345</v>
      </c>
      <c r="D18" s="42" t="s">
        <v>7</v>
      </c>
    </row>
    <row r="19" spans="1:7" x14ac:dyDescent="0.2">
      <c r="A19" s="20" t="s">
        <v>3</v>
      </c>
      <c r="B19" s="20"/>
      <c r="C19" s="53">
        <v>5</v>
      </c>
      <c r="D19" s="42" t="s">
        <v>11</v>
      </c>
    </row>
    <row r="20" spans="1:7" x14ac:dyDescent="0.2">
      <c r="A20" s="14" t="s">
        <v>5</v>
      </c>
      <c r="B20" s="28"/>
      <c r="C20" s="29">
        <f>C18/C19</f>
        <v>11069</v>
      </c>
      <c r="D20" s="43" t="s">
        <v>10</v>
      </c>
      <c r="E20" s="4"/>
      <c r="F20" s="4"/>
      <c r="G20" s="4"/>
    </row>
    <row r="21" spans="1:7" x14ac:dyDescent="0.2">
      <c r="A21" s="20"/>
      <c r="B21" s="20"/>
      <c r="C21" s="49"/>
      <c r="D21" s="27"/>
      <c r="E21" s="4"/>
      <c r="F21" s="4"/>
      <c r="G21" s="4"/>
    </row>
    <row r="22" spans="1:7" x14ac:dyDescent="0.2">
      <c r="A22" s="21" t="s">
        <v>6</v>
      </c>
      <c r="B22" s="20"/>
      <c r="C22" s="49"/>
      <c r="D22" s="27"/>
      <c r="E22" s="5"/>
      <c r="F22" s="5"/>
      <c r="G22" s="5"/>
    </row>
    <row r="23" spans="1:7" x14ac:dyDescent="0.2">
      <c r="A23" s="20" t="s">
        <v>20</v>
      </c>
      <c r="B23" s="20"/>
      <c r="C23" s="55">
        <v>350</v>
      </c>
      <c r="D23" s="56" t="s">
        <v>21</v>
      </c>
      <c r="E23" s="5"/>
      <c r="F23" s="5"/>
      <c r="G23" s="5"/>
    </row>
    <row r="24" spans="1:7" x14ac:dyDescent="0.2">
      <c r="A24" s="60" t="s">
        <v>22</v>
      </c>
      <c r="B24" s="61"/>
      <c r="C24" s="57">
        <f>C23*12</f>
        <v>4200</v>
      </c>
      <c r="D24" s="43" t="s">
        <v>10</v>
      </c>
      <c r="E24" s="6"/>
      <c r="F24" s="6"/>
      <c r="G24" s="7"/>
    </row>
    <row r="25" spans="1:7" x14ac:dyDescent="0.2">
      <c r="A25" s="20"/>
      <c r="B25" s="20"/>
      <c r="C25" s="7"/>
      <c r="D25" s="27"/>
      <c r="E25" s="6"/>
      <c r="F25" s="6"/>
      <c r="G25" s="7"/>
    </row>
    <row r="26" spans="1:7" x14ac:dyDescent="0.2">
      <c r="A26" s="20" t="s">
        <v>23</v>
      </c>
      <c r="B26" s="20"/>
      <c r="C26" s="62">
        <v>2.4</v>
      </c>
      <c r="D26" s="41" t="s">
        <v>24</v>
      </c>
      <c r="E26" s="6"/>
      <c r="F26" s="6"/>
      <c r="G26" s="7"/>
    </row>
    <row r="27" spans="1:7" x14ac:dyDescent="0.2">
      <c r="A27" s="20" t="s">
        <v>26</v>
      </c>
      <c r="B27" s="20"/>
      <c r="C27" s="63">
        <v>0.1</v>
      </c>
      <c r="D27" s="42" t="s">
        <v>8</v>
      </c>
      <c r="E27" s="6"/>
      <c r="F27" s="6"/>
      <c r="G27" s="7"/>
    </row>
    <row r="28" spans="1:7" x14ac:dyDescent="0.2">
      <c r="A28" s="20" t="s">
        <v>48</v>
      </c>
      <c r="B28" s="20"/>
      <c r="C28" s="63">
        <f>C4*C26</f>
        <v>600000</v>
      </c>
      <c r="D28" s="42" t="s">
        <v>25</v>
      </c>
      <c r="E28" s="6"/>
      <c r="F28" s="6"/>
      <c r="G28" s="7"/>
    </row>
    <row r="29" spans="1:7" x14ac:dyDescent="0.2">
      <c r="A29" s="60" t="s">
        <v>49</v>
      </c>
      <c r="B29" s="61"/>
      <c r="C29" s="29">
        <f>C4*C26/10</f>
        <v>60000</v>
      </c>
      <c r="D29" s="43" t="s">
        <v>10</v>
      </c>
      <c r="E29" s="6"/>
      <c r="F29" s="6"/>
      <c r="G29" s="7"/>
    </row>
    <row r="30" spans="1:7" s="15" customFormat="1" x14ac:dyDescent="0.2">
      <c r="A30" s="6"/>
      <c r="B30" s="6"/>
      <c r="C30" s="11"/>
      <c r="D30" s="51"/>
      <c r="E30" s="6"/>
      <c r="F30" s="6"/>
      <c r="G30" s="7"/>
    </row>
    <row r="31" spans="1:7" s="15" customFormat="1" x14ac:dyDescent="0.2">
      <c r="A31" s="6" t="s">
        <v>29</v>
      </c>
      <c r="B31" s="6"/>
      <c r="C31" s="55">
        <v>0.15129999999999999</v>
      </c>
      <c r="D31" s="56" t="s">
        <v>33</v>
      </c>
      <c r="E31" s="6"/>
      <c r="F31" s="6"/>
      <c r="G31" s="7"/>
    </row>
    <row r="32" spans="1:7" s="15" customFormat="1" x14ac:dyDescent="0.2">
      <c r="A32" s="6" t="s">
        <v>27</v>
      </c>
      <c r="B32" s="6"/>
      <c r="C32" s="54">
        <v>7.14</v>
      </c>
      <c r="D32" s="42" t="s">
        <v>32</v>
      </c>
      <c r="E32" s="6"/>
      <c r="F32" s="6"/>
      <c r="G32" s="7"/>
    </row>
    <row r="33" spans="1:7" s="15" customFormat="1" x14ac:dyDescent="0.2">
      <c r="A33" s="6" t="s">
        <v>28</v>
      </c>
      <c r="B33" s="6"/>
      <c r="C33" s="54">
        <v>5</v>
      </c>
      <c r="D33" s="42" t="s">
        <v>30</v>
      </c>
      <c r="E33" s="6"/>
      <c r="F33" s="6"/>
      <c r="G33" s="7"/>
    </row>
    <row r="34" spans="1:7" s="15" customFormat="1" x14ac:dyDescent="0.2">
      <c r="A34" s="6" t="s">
        <v>31</v>
      </c>
      <c r="B34" s="6"/>
      <c r="C34" s="54">
        <f>C31*C32*C33</f>
        <v>5.4014100000000003</v>
      </c>
      <c r="D34" s="42" t="s">
        <v>12</v>
      </c>
      <c r="E34" s="6"/>
      <c r="F34" s="6"/>
      <c r="G34" s="7"/>
    </row>
    <row r="35" spans="1:7" x14ac:dyDescent="0.2">
      <c r="A35" s="60" t="s">
        <v>39</v>
      </c>
      <c r="B35" s="61"/>
      <c r="C35" s="29">
        <f>C34*C4/1000</f>
        <v>1350.3525</v>
      </c>
      <c r="D35" s="43" t="s">
        <v>10</v>
      </c>
      <c r="E35" s="5"/>
      <c r="F35" s="5"/>
      <c r="G35" s="5"/>
    </row>
    <row r="36" spans="1:7" x14ac:dyDescent="0.2">
      <c r="A36" s="20"/>
      <c r="B36" s="20"/>
      <c r="C36" s="11"/>
      <c r="D36" s="27"/>
      <c r="E36" s="5"/>
      <c r="F36" s="5"/>
      <c r="G36" s="5"/>
    </row>
    <row r="37" spans="1:7" x14ac:dyDescent="0.2">
      <c r="A37" s="20" t="s">
        <v>35</v>
      </c>
      <c r="B37" s="20"/>
      <c r="C37" s="65">
        <f>C4*C32/1000</f>
        <v>1785</v>
      </c>
      <c r="D37" s="41" t="s">
        <v>15</v>
      </c>
      <c r="E37" s="5"/>
      <c r="F37" s="5"/>
      <c r="G37" s="5"/>
    </row>
    <row r="38" spans="1:7" x14ac:dyDescent="0.2">
      <c r="A38" s="20" t="s">
        <v>34</v>
      </c>
      <c r="B38" s="20"/>
      <c r="C38" s="39">
        <v>2</v>
      </c>
      <c r="D38" s="42" t="s">
        <v>36</v>
      </c>
      <c r="E38" s="5"/>
      <c r="F38" s="5"/>
      <c r="G38" s="5"/>
    </row>
    <row r="39" spans="1:7" x14ac:dyDescent="0.2">
      <c r="A39" s="20" t="s">
        <v>37</v>
      </c>
      <c r="B39" s="20"/>
      <c r="C39" s="54">
        <f>C37*C38</f>
        <v>3570</v>
      </c>
      <c r="D39" s="66" t="s">
        <v>10</v>
      </c>
      <c r="E39" s="5"/>
      <c r="F39" s="5"/>
      <c r="G39" s="5"/>
    </row>
    <row r="40" spans="1:7" x14ac:dyDescent="0.2">
      <c r="A40" s="20" t="s">
        <v>38</v>
      </c>
      <c r="B40" s="20"/>
      <c r="C40" s="63">
        <v>1200</v>
      </c>
      <c r="D40" s="42" t="s">
        <v>10</v>
      </c>
      <c r="E40" s="5"/>
      <c r="F40" s="5"/>
      <c r="G40" s="5"/>
    </row>
    <row r="41" spans="1:7" ht="17" thickBot="1" x14ac:dyDescent="0.25">
      <c r="A41" s="58" t="s">
        <v>40</v>
      </c>
      <c r="B41" s="59"/>
      <c r="C41" s="50">
        <f xml:space="preserve"> C39+C40</f>
        <v>4770</v>
      </c>
      <c r="D41" s="42" t="s">
        <v>10</v>
      </c>
      <c r="E41" s="5"/>
      <c r="F41" s="5"/>
      <c r="G41" s="5"/>
    </row>
    <row r="42" spans="1:7" ht="17" thickBot="1" x14ac:dyDescent="0.25">
      <c r="A42" s="16" t="s">
        <v>1</v>
      </c>
      <c r="B42" s="17"/>
      <c r="C42" s="70">
        <f>C20+C24+C29+C35+C41</f>
        <v>81389.352499999994</v>
      </c>
      <c r="D42" s="69" t="s">
        <v>10</v>
      </c>
      <c r="E42" s="5"/>
      <c r="F42" s="5"/>
      <c r="G42" s="5"/>
    </row>
    <row r="43" spans="1:7" ht="17" thickBot="1" x14ac:dyDescent="0.25">
      <c r="A43" s="16" t="s">
        <v>0</v>
      </c>
      <c r="B43" s="18"/>
      <c r="C43" s="70">
        <f>C42/C4</f>
        <v>0.32555740999999999</v>
      </c>
      <c r="D43" s="69" t="s">
        <v>8</v>
      </c>
      <c r="E43" s="5"/>
      <c r="F43" s="5"/>
      <c r="G43" s="5"/>
    </row>
    <row r="44" spans="1:7" ht="17" thickBot="1" x14ac:dyDescent="0.25">
      <c r="A44" s="12"/>
      <c r="B44" s="12"/>
      <c r="C44" s="19"/>
      <c r="D44" s="64"/>
      <c r="E44" s="5"/>
      <c r="F44" s="5"/>
      <c r="G44" s="5"/>
    </row>
    <row r="45" spans="1:7" ht="17" thickBot="1" x14ac:dyDescent="0.25">
      <c r="A45" s="67" t="s">
        <v>41</v>
      </c>
      <c r="B45" s="68"/>
      <c r="C45" s="68">
        <f>C9-C42</f>
        <v>53610.647500000006</v>
      </c>
      <c r="D45" s="47" t="s">
        <v>10</v>
      </c>
      <c r="E45" s="5"/>
      <c r="F45" s="5"/>
      <c r="G45" s="5"/>
    </row>
    <row r="46" spans="1:7" ht="17" thickBot="1" x14ac:dyDescent="0.25">
      <c r="A46" s="67" t="s">
        <v>42</v>
      </c>
      <c r="B46" s="68"/>
      <c r="C46" s="68">
        <f>C10-C43</f>
        <v>0.21444259000000004</v>
      </c>
      <c r="D46" s="47" t="s">
        <v>8</v>
      </c>
      <c r="E46" s="6"/>
      <c r="F46" s="6"/>
      <c r="G46" s="11"/>
    </row>
    <row r="47" spans="1:7" x14ac:dyDescent="0.2">
      <c r="C47" s="3"/>
      <c r="E47" s="6"/>
      <c r="F47" s="6"/>
      <c r="G47" s="11"/>
    </row>
    <row r="48" spans="1:7" x14ac:dyDescent="0.2">
      <c r="E48" s="6"/>
      <c r="F48" s="6"/>
      <c r="G48" s="11"/>
    </row>
    <row r="49" spans="5:7" x14ac:dyDescent="0.2">
      <c r="E49" s="12"/>
      <c r="F49" s="12"/>
      <c r="G49" s="13"/>
    </row>
    <row r="50" spans="5:7" x14ac:dyDescent="0.2">
      <c r="E50" s="12"/>
      <c r="F50" s="12"/>
      <c r="G50" s="13"/>
    </row>
    <row r="51" spans="5:7" ht="18" x14ac:dyDescent="0.2">
      <c r="E51" s="8"/>
      <c r="F51" s="9"/>
      <c r="G51" s="10"/>
    </row>
    <row r="52" spans="5:7" ht="18" x14ac:dyDescent="0.2">
      <c r="E52" s="8"/>
      <c r="F52" s="9"/>
      <c r="G52" s="10"/>
    </row>
    <row r="53" spans="5:7" x14ac:dyDescent="0.2">
      <c r="E53" s="5"/>
      <c r="F53" s="5"/>
      <c r="G53" s="5"/>
    </row>
    <row r="54" spans="5:7" x14ac:dyDescent="0.2">
      <c r="E54" s="5"/>
      <c r="F54" s="5"/>
      <c r="G54" s="5"/>
    </row>
    <row r="55" spans="5:7" x14ac:dyDescent="0.2">
      <c r="E55" s="5"/>
      <c r="F55" s="5"/>
      <c r="G55" s="5"/>
    </row>
    <row r="56" spans="5:7" x14ac:dyDescent="0.2">
      <c r="E56" s="5"/>
      <c r="F56" s="5"/>
      <c r="G56" s="5"/>
    </row>
    <row r="57" spans="5:7" x14ac:dyDescent="0.2">
      <c r="E57" s="5"/>
      <c r="F57" s="5"/>
      <c r="G57" s="5"/>
    </row>
    <row r="58" spans="5:7" x14ac:dyDescent="0.2">
      <c r="E58" s="5"/>
      <c r="F58" s="5"/>
      <c r="G58" s="5"/>
    </row>
    <row r="59" spans="5:7" x14ac:dyDescent="0.2">
      <c r="E59" s="5"/>
      <c r="F59" s="5"/>
      <c r="G59" s="5"/>
    </row>
    <row r="60" spans="5:7" x14ac:dyDescent="0.2">
      <c r="E60" s="5"/>
      <c r="F60" s="5"/>
      <c r="G60" s="5"/>
    </row>
    <row r="61" spans="5:7" x14ac:dyDescent="0.2">
      <c r="E61" s="5"/>
      <c r="F61" s="5"/>
      <c r="G61" s="5"/>
    </row>
  </sheetData>
  <phoneticPr fontId="15" type="noConversion"/>
  <pageMargins left="0.7" right="0.7" top="0.75" bottom="0.75" header="0.3" footer="0.3"/>
  <pageSetup paperSize="9" scale="75" orientation="portrait" horizontalDpi="0" verticalDpi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White Lion Dry Ice &amp; Laser Cleaning Technology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Svetlana Andric-Müller</cp:lastModifiedBy>
  <cp:lastPrinted>2018-03-12T14:21:53Z</cp:lastPrinted>
  <dcterms:created xsi:type="dcterms:W3CDTF">2018-03-01T09:51:37Z</dcterms:created>
  <dcterms:modified xsi:type="dcterms:W3CDTF">2019-01-28T12:00:29Z</dcterms:modified>
</cp:coreProperties>
</file>